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CEC6AFAC-1ADE-4C71-9033-2604F1C482C4}" xr6:coauthVersionLast="47" xr6:coauthVersionMax="47" xr10:uidLastSave="{00000000-0000-0000-0000-000000000000}"/>
  <bookViews>
    <workbookView xWindow="30" yWindow="900" windowWidth="28770" windowHeight="15300" tabRatio="865" xr2:uid="{00000000-000D-0000-FFFF-FFFF00000000}"/>
  </bookViews>
  <sheets>
    <sheet name="BS(TEMPLATE)" sheetId="10" r:id="rId1"/>
    <sheet name="BS(EXAMPLE)" sheetId="8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0" l="1"/>
  <c r="C33" i="10"/>
  <c r="F31" i="10"/>
  <c r="F33" i="10"/>
  <c r="F29" i="10"/>
  <c r="F27" i="10"/>
  <c r="F16" i="10"/>
  <c r="C16" i="10"/>
  <c r="C15" i="8"/>
  <c r="D15" i="8"/>
  <c r="D19" i="8"/>
  <c r="C12" i="8"/>
  <c r="C29" i="8"/>
  <c r="D12" i="8"/>
  <c r="C23" i="8"/>
  <c r="C25" i="8"/>
  <c r="D23" i="8"/>
  <c r="H16" i="8"/>
  <c r="H15" i="8"/>
  <c r="H18" i="8"/>
  <c r="H12" i="8"/>
  <c r="D41" i="8"/>
  <c r="D43" i="8"/>
  <c r="D44" i="8"/>
  <c r="D36" i="8"/>
  <c r="D30" i="8"/>
  <c r="D25" i="8"/>
  <c r="H30" i="8"/>
  <c r="D35" i="8"/>
  <c r="D37" i="8"/>
  <c r="D29" i="8"/>
  <c r="D31" i="8"/>
  <c r="H36" i="8"/>
  <c r="C35" i="8"/>
  <c r="G18" i="8"/>
  <c r="G12" i="8"/>
  <c r="G20" i="8"/>
  <c r="G36" i="8"/>
  <c r="G30" i="8"/>
  <c r="G23" i="8"/>
  <c r="G29" i="8"/>
  <c r="G31" i="8"/>
  <c r="C41" i="8"/>
  <c r="C43" i="8"/>
  <c r="C44" i="8"/>
  <c r="C36" i="8"/>
  <c r="C37" i="8"/>
  <c r="C30" i="8"/>
  <c r="C31" i="8"/>
  <c r="H20" i="8"/>
  <c r="H29" i="8"/>
  <c r="H31" i="8"/>
  <c r="H23" i="8"/>
  <c r="H35" i="8"/>
  <c r="H37" i="8"/>
  <c r="H25" i="8"/>
  <c r="G25" i="8"/>
  <c r="G35" i="8"/>
  <c r="G37" i="8"/>
</calcChain>
</file>

<file path=xl/sharedStrings.xml><?xml version="1.0" encoding="utf-8"?>
<sst xmlns="http://schemas.openxmlformats.org/spreadsheetml/2006/main" count="117" uniqueCount="74">
  <si>
    <t>Balance Sheet - Market Value</t>
  </si>
  <si>
    <t xml:space="preserve">Name: </t>
  </si>
  <si>
    <r>
      <t xml:space="preserve">Date:                      </t>
    </r>
    <r>
      <rPr>
        <b/>
        <sz val="14"/>
        <color theme="0" tint="-0.14996795556505021"/>
        <rFont val="Arial"/>
        <family val="2"/>
      </rPr>
      <t>a</t>
    </r>
  </si>
  <si>
    <t>ASSETS</t>
  </si>
  <si>
    <t>LIABILITIES</t>
  </si>
  <si>
    <t>Current Assets ($)</t>
  </si>
  <si>
    <t>Current Liabilities</t>
  </si>
  <si>
    <t>Total Current Assets</t>
  </si>
  <si>
    <t>Total Current Liabilities</t>
  </si>
  <si>
    <t>Non-Current Assets</t>
  </si>
  <si>
    <t>Non-Current Liabilities</t>
  </si>
  <si>
    <t>Total Non-Current Liabilities</t>
  </si>
  <si>
    <t>TOTAL LIABILITIES</t>
  </si>
  <si>
    <t>Total Non-Current Assets</t>
  </si>
  <si>
    <t>EQUITY/NET WORTH</t>
  </si>
  <si>
    <t>TOTAL ASSETS</t>
  </si>
  <si>
    <t>Total Liabilities + Net Worth</t>
  </si>
  <si>
    <t>NAME</t>
  </si>
  <si>
    <t>Balance Sheet - Market Value / Historical Cost Value</t>
  </si>
  <si>
    <t>DATES</t>
  </si>
  <si>
    <t>Year 1</t>
  </si>
  <si>
    <t>Year 2</t>
  </si>
  <si>
    <t>12/31/XX</t>
  </si>
  <si>
    <t>Cash on Hand</t>
  </si>
  <si>
    <t>Fuel Payable</t>
  </si>
  <si>
    <t>Sprayer Note Receivable (Current)</t>
  </si>
  <si>
    <t>Jones Place Note (Current Portion)</t>
  </si>
  <si>
    <t>Fuel</t>
  </si>
  <si>
    <t>Jones Place Note (Accrued Interest)</t>
  </si>
  <si>
    <t>Crop Receivable</t>
  </si>
  <si>
    <t>Credit Card</t>
  </si>
  <si>
    <t>Sprayer Lease Pre-Payment</t>
  </si>
  <si>
    <t>Equipment Debt (Current Portion)</t>
  </si>
  <si>
    <t>Crops on Hand</t>
  </si>
  <si>
    <t>Operating Line of Credit</t>
  </si>
  <si>
    <t>Sprayer Note Receivable (Long-term)</t>
  </si>
  <si>
    <t>Jones Place Note (Long-Term Portion)</t>
  </si>
  <si>
    <t>Retirements Accounts</t>
  </si>
  <si>
    <t>Equipment Debt (Long-Term Portion)</t>
  </si>
  <si>
    <t xml:space="preserve">Real Estate (Jones Place) </t>
  </si>
  <si>
    <t>Home Place Balloon Payment</t>
  </si>
  <si>
    <t>Lee's Seed Investment</t>
  </si>
  <si>
    <t>Machinery &amp; Equipment</t>
  </si>
  <si>
    <t>Personal Vehicles and Assets</t>
  </si>
  <si>
    <t>Home Place</t>
  </si>
  <si>
    <t>Cattle</t>
  </si>
  <si>
    <t>Balance Sheet Ratios:</t>
  </si>
  <si>
    <t>Current Ratio</t>
  </si>
  <si>
    <t>Debt to Asset Ratio</t>
  </si>
  <si>
    <t>Current Assets</t>
  </si>
  <si>
    <t>Total Liabilities</t>
  </si>
  <si>
    <t>Total Assets</t>
  </si>
  <si>
    <t>Current Assets / Current Liabilities</t>
  </si>
  <si>
    <t>Total Liabilities / Total Assets</t>
  </si>
  <si>
    <t>Working Capital</t>
  </si>
  <si>
    <t>Equity to Asset Ratio</t>
  </si>
  <si>
    <t>Equity</t>
  </si>
  <si>
    <t>Current Assets (-) Current Liabilities</t>
  </si>
  <si>
    <t>Total Equity / Total Assets</t>
  </si>
  <si>
    <t>Working Capital as % of Op Expense</t>
  </si>
  <si>
    <t>Operating Expenses (from Income Stmt.)</t>
  </si>
  <si>
    <t>ENTER VALUE</t>
  </si>
  <si>
    <t>Working Capital / Operating Expenses</t>
  </si>
  <si>
    <t>Months of Working Capital</t>
  </si>
  <si>
    <t>Inventory</t>
  </si>
  <si>
    <t>…</t>
  </si>
  <si>
    <t>Equipment</t>
  </si>
  <si>
    <t>Accounts Payable</t>
  </si>
  <si>
    <t>Operating Loan Payable</t>
  </si>
  <si>
    <t>Land and Business Real Estate</t>
  </si>
  <si>
    <t>Current Portion of Long-Term Loan</t>
  </si>
  <si>
    <t>Long-Term Loan</t>
  </si>
  <si>
    <t>Long-Term Note Payable</t>
  </si>
  <si>
    <t xml:space="preserve">Mortgage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</si>
</sst>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#,##0.0_);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u/>
      <sz val="11"/>
      <color theme="1"/>
      <name val="Arial"/>
      <family val="2"/>
    </font>
    <font>
      <u val="singleAccounting"/>
      <sz val="11"/>
      <name val="Arial"/>
      <family val="2"/>
    </font>
    <font>
      <b/>
      <sz val="14"/>
      <color theme="0" tint="-0.1499679555650502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4" xfId="0" applyFont="1" applyBorder="1"/>
    <xf numFmtId="3" fontId="3" fillId="2" borderId="1" xfId="0" applyNumberFormat="1" applyFont="1" applyFill="1" applyBorder="1" applyAlignment="1"/>
    <xf numFmtId="3" fontId="3" fillId="2" borderId="2" xfId="0" applyNumberFormat="1" applyFont="1" applyFill="1" applyBorder="1" applyAlignment="1"/>
    <xf numFmtId="3" fontId="3" fillId="2" borderId="4" xfId="0" applyNumberFormat="1" applyFont="1" applyFill="1" applyBorder="1" applyAlignment="1"/>
    <xf numFmtId="3" fontId="3" fillId="2" borderId="5" xfId="0" applyNumberFormat="1" applyFont="1" applyFill="1" applyBorder="1" applyAlignment="1"/>
    <xf numFmtId="164" fontId="2" fillId="0" borderId="7" xfId="1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164" fontId="6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0" borderId="7" xfId="1" applyNumberFormat="1" applyFont="1" applyBorder="1" applyAlignment="1">
      <alignment horizontal="left" vertical="center"/>
    </xf>
    <xf numFmtId="164" fontId="7" fillId="0" borderId="4" xfId="1" applyNumberFormat="1" applyFont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right"/>
    </xf>
    <xf numFmtId="164" fontId="1" fillId="0" borderId="7" xfId="1" applyNumberFormat="1" applyFont="1" applyBorder="1" applyAlignment="1">
      <alignment horizontal="left" vertical="center" indent="1"/>
    </xf>
    <xf numFmtId="164" fontId="6" fillId="0" borderId="7" xfId="1" applyNumberFormat="1" applyFont="1" applyBorder="1" applyAlignment="1">
      <alignment horizontal="left" vertical="center" indent="1"/>
    </xf>
    <xf numFmtId="164" fontId="7" fillId="0" borderId="7" xfId="1" applyNumberFormat="1" applyFont="1" applyBorder="1" applyAlignment="1">
      <alignment horizontal="left" vertical="center" indent="1"/>
    </xf>
    <xf numFmtId="165" fontId="4" fillId="0" borderId="0" xfId="1" applyNumberFormat="1" applyFont="1" applyBorder="1" applyAlignment="1">
      <alignment horizontal="right"/>
    </xf>
    <xf numFmtId="164" fontId="1" fillId="0" borderId="0" xfId="1" applyNumberFormat="1" applyFont="1" applyBorder="1"/>
    <xf numFmtId="165" fontId="4" fillId="0" borderId="8" xfId="1" applyNumberFormat="1" applyFont="1" applyBorder="1" applyAlignment="1">
      <alignment horizontal="right"/>
    </xf>
    <xf numFmtId="164" fontId="6" fillId="0" borderId="8" xfId="1" applyNumberFormat="1" applyFont="1" applyBorder="1"/>
    <xf numFmtId="164" fontId="6" fillId="0" borderId="0" xfId="1" applyNumberFormat="1" applyFont="1" applyBorder="1"/>
    <xf numFmtId="164" fontId="7" fillId="0" borderId="0" xfId="1" applyNumberFormat="1" applyFont="1" applyBorder="1"/>
    <xf numFmtId="164" fontId="7" fillId="0" borderId="8" xfId="1" applyNumberFormat="1" applyFont="1" applyBorder="1"/>
    <xf numFmtId="164" fontId="6" fillId="0" borderId="7" xfId="1" applyNumberFormat="1" applyFont="1" applyBorder="1"/>
    <xf numFmtId="0" fontId="6" fillId="0" borderId="0" xfId="0" applyFont="1" applyBorder="1"/>
    <xf numFmtId="0" fontId="6" fillId="0" borderId="8" xfId="0" applyFont="1" applyBorder="1"/>
    <xf numFmtId="164" fontId="7" fillId="0" borderId="5" xfId="1" applyNumberFormat="1" applyFont="1" applyBorder="1"/>
    <xf numFmtId="164" fontId="6" fillId="0" borderId="5" xfId="1" applyNumberFormat="1" applyFont="1" applyBorder="1"/>
    <xf numFmtId="164" fontId="7" fillId="0" borderId="6" xfId="1" applyNumberFormat="1" applyFont="1" applyBorder="1"/>
    <xf numFmtId="164" fontId="1" fillId="0" borderId="0" xfId="1" applyNumberFormat="1" applyFont="1"/>
    <xf numFmtId="165" fontId="1" fillId="0" borderId="0" xfId="1" applyNumberFormat="1" applyFont="1"/>
    <xf numFmtId="165" fontId="1" fillId="0" borderId="0" xfId="1" applyNumberFormat="1" applyFont="1" applyBorder="1"/>
    <xf numFmtId="165" fontId="8" fillId="0" borderId="0" xfId="1" applyNumberFormat="1" applyFont="1" applyBorder="1"/>
    <xf numFmtId="3" fontId="3" fillId="2" borderId="6" xfId="0" applyNumberFormat="1" applyFont="1" applyFill="1" applyBorder="1" applyAlignment="1">
      <alignment horizontal="right"/>
    </xf>
    <xf numFmtId="164" fontId="9" fillId="0" borderId="0" xfId="1" applyNumberFormat="1" applyFont="1" applyBorder="1"/>
    <xf numFmtId="164" fontId="9" fillId="0" borderId="8" xfId="1" applyNumberFormat="1" applyFont="1" applyBorder="1"/>
    <xf numFmtId="0" fontId="1" fillId="0" borderId="0" xfId="0" applyFont="1" applyBorder="1"/>
    <xf numFmtId="3" fontId="2" fillId="2" borderId="9" xfId="1" applyNumberFormat="1" applyFont="1" applyFill="1" applyBorder="1"/>
    <xf numFmtId="37" fontId="1" fillId="0" borderId="7" xfId="1" applyNumberFormat="1" applyFont="1" applyBorder="1"/>
    <xf numFmtId="37" fontId="1" fillId="0" borderId="8" xfId="1" applyNumberFormat="1" applyFont="1" applyBorder="1"/>
    <xf numFmtId="37" fontId="1" fillId="0" borderId="4" xfId="1" applyNumberFormat="1" applyFont="1" applyBorder="1"/>
    <xf numFmtId="37" fontId="1" fillId="0" borderId="6" xfId="1" applyNumberFormat="1" applyFont="1" applyBorder="1"/>
    <xf numFmtId="9" fontId="1" fillId="0" borderId="6" xfId="2" applyFont="1" applyBorder="1"/>
    <xf numFmtId="37" fontId="2" fillId="0" borderId="7" xfId="1" applyNumberFormat="1" applyFont="1" applyBorder="1"/>
    <xf numFmtId="166" fontId="2" fillId="0" borderId="8" xfId="1" applyNumberFormat="1" applyFont="1" applyBorder="1"/>
    <xf numFmtId="37" fontId="2" fillId="0" borderId="8" xfId="1" applyNumberFormat="1" applyFont="1" applyBorder="1"/>
    <xf numFmtId="39" fontId="2" fillId="0" borderId="8" xfId="1" applyNumberFormat="1" applyFont="1" applyBorder="1"/>
    <xf numFmtId="37" fontId="1" fillId="0" borderId="0" xfId="1" applyNumberFormat="1" applyFont="1" applyBorder="1"/>
    <xf numFmtId="166" fontId="2" fillId="0" borderId="0" xfId="1" applyNumberFormat="1" applyFont="1" applyBorder="1"/>
    <xf numFmtId="37" fontId="2" fillId="0" borderId="0" xfId="1" applyNumberFormat="1" applyFont="1" applyBorder="1"/>
    <xf numFmtId="39" fontId="2" fillId="0" borderId="0" xfId="1" applyNumberFormat="1" applyFont="1" applyBorder="1"/>
    <xf numFmtId="165" fontId="2" fillId="0" borderId="0" xfId="1" applyNumberFormat="1" applyFont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7" fontId="1" fillId="0" borderId="5" xfId="1" applyNumberFormat="1" applyFont="1" applyBorder="1"/>
    <xf numFmtId="164" fontId="1" fillId="0" borderId="0" xfId="1" applyNumberFormat="1" applyFont="1" applyFill="1" applyBorder="1"/>
    <xf numFmtId="9" fontId="1" fillId="0" borderId="5" xfId="2" applyFont="1" applyBorder="1"/>
    <xf numFmtId="3" fontId="2" fillId="2" borderId="11" xfId="1" applyNumberFormat="1" applyFont="1" applyFill="1" applyBorder="1" applyAlignment="1">
      <alignment horizontal="right"/>
    </xf>
    <xf numFmtId="165" fontId="4" fillId="0" borderId="0" xfId="1" applyNumberFormat="1" applyFont="1" applyBorder="1" applyAlignment="1"/>
    <xf numFmtId="3" fontId="2" fillId="2" borderId="10" xfId="1" applyNumberFormat="1" applyFont="1" applyFill="1" applyBorder="1" applyAlignment="1">
      <alignment horizontal="right"/>
    </xf>
    <xf numFmtId="37" fontId="1" fillId="0" borderId="1" xfId="1" applyNumberFormat="1" applyFont="1" applyBorder="1"/>
    <xf numFmtId="37" fontId="1" fillId="0" borderId="2" xfId="1" applyNumberFormat="1" applyFont="1" applyBorder="1"/>
    <xf numFmtId="37" fontId="1" fillId="0" borderId="3" xfId="1" applyNumberFormat="1" applyFont="1" applyBorder="1"/>
    <xf numFmtId="165" fontId="2" fillId="0" borderId="8" xfId="1" applyNumberFormat="1" applyFont="1" applyBorder="1" applyAlignment="1">
      <alignment horizontal="right"/>
    </xf>
    <xf numFmtId="164" fontId="6" fillId="0" borderId="8" xfId="1" applyNumberFormat="1" applyFont="1" applyFill="1" applyBorder="1"/>
    <xf numFmtId="0" fontId="6" fillId="0" borderId="0" xfId="0" applyFont="1"/>
    <xf numFmtId="164" fontId="6" fillId="0" borderId="0" xfId="0" applyNumberFormat="1" applyFont="1"/>
    <xf numFmtId="37" fontId="1" fillId="0" borderId="0" xfId="0" applyNumberFormat="1" applyFont="1"/>
    <xf numFmtId="165" fontId="2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vertical="center"/>
    </xf>
    <xf numFmtId="165" fontId="2" fillId="0" borderId="8" xfId="1" applyNumberFormat="1" applyFont="1" applyBorder="1" applyAlignment="1">
      <alignment horizontal="right" vertical="center"/>
    </xf>
    <xf numFmtId="164" fontId="6" fillId="0" borderId="8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7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horizontal="left" vertical="center"/>
    </xf>
    <xf numFmtId="164" fontId="1" fillId="0" borderId="1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horizontal="left" vertical="center"/>
    </xf>
    <xf numFmtId="164" fontId="7" fillId="0" borderId="15" xfId="1" applyNumberFormat="1" applyFont="1" applyBorder="1" applyAlignment="1">
      <alignment vertical="center"/>
    </xf>
    <xf numFmtId="164" fontId="6" fillId="0" borderId="16" xfId="1" applyNumberFormat="1" applyFont="1" applyBorder="1" applyAlignment="1">
      <alignment horizontal="left" vertical="center"/>
    </xf>
    <xf numFmtId="164" fontId="9" fillId="0" borderId="17" xfId="1" applyNumberFormat="1" applyFont="1" applyBorder="1" applyAlignment="1">
      <alignment vertical="center"/>
    </xf>
    <xf numFmtId="164" fontId="7" fillId="0" borderId="18" xfId="1" applyNumberFormat="1" applyFont="1" applyBorder="1" applyAlignment="1">
      <alignment horizontal="left" vertical="center"/>
    </xf>
    <xf numFmtId="164" fontId="1" fillId="0" borderId="19" xfId="1" applyNumberFormat="1" applyFont="1" applyBorder="1" applyAlignment="1">
      <alignment horizontal="left" vertical="center"/>
    </xf>
    <xf numFmtId="164" fontId="6" fillId="0" borderId="20" xfId="1" applyNumberFormat="1" applyFont="1" applyBorder="1" applyAlignment="1">
      <alignment horizontal="left" vertical="center"/>
    </xf>
    <xf numFmtId="164" fontId="7" fillId="0" borderId="21" xfId="1" applyNumberFormat="1" applyFont="1" applyBorder="1" applyAlignment="1">
      <alignment horizontal="left" vertical="center"/>
    </xf>
    <xf numFmtId="164" fontId="7" fillId="0" borderId="19" xfId="1" applyNumberFormat="1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1" fillId="0" borderId="22" xfId="1" applyNumberFormat="1" applyFont="1" applyBorder="1" applyAlignment="1">
      <alignment vertical="center"/>
    </xf>
    <xf numFmtId="164" fontId="9" fillId="0" borderId="23" xfId="1" applyNumberFormat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7" fillId="0" borderId="22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horizontal="left" vertical="center"/>
    </xf>
    <xf numFmtId="164" fontId="7" fillId="0" borderId="26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horizontal="left" vertical="center"/>
    </xf>
    <xf numFmtId="164" fontId="1" fillId="0" borderId="16" xfId="1" applyNumberFormat="1" applyFont="1" applyBorder="1" applyAlignment="1">
      <alignment horizontal="left" vertical="center"/>
    </xf>
    <xf numFmtId="164" fontId="1" fillId="0" borderId="17" xfId="1" applyNumberFormat="1" applyFont="1" applyBorder="1" applyAlignment="1">
      <alignment vertical="center"/>
    </xf>
    <xf numFmtId="166" fontId="2" fillId="0" borderId="5" xfId="1" applyNumberFormat="1" applyFont="1" applyBorder="1"/>
    <xf numFmtId="166" fontId="2" fillId="0" borderId="6" xfId="1" applyNumberFormat="1" applyFont="1" applyBorder="1"/>
    <xf numFmtId="164" fontId="2" fillId="0" borderId="22" xfId="1" applyNumberFormat="1" applyFont="1" applyBorder="1" applyAlignment="1">
      <alignment vertical="center"/>
    </xf>
    <xf numFmtId="164" fontId="2" fillId="0" borderId="28" xfId="1" applyNumberFormat="1" applyFont="1" applyBorder="1" applyAlignment="1">
      <alignment vertical="center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4"/>
  <sheetViews>
    <sheetView tabSelected="1" zoomScaleNormal="100" workbookViewId="0">
      <selection activeCell="G33" sqref="G33"/>
    </sheetView>
  </sheetViews>
  <sheetFormatPr defaultColWidth="8.85546875" defaultRowHeight="14.25" x14ac:dyDescent="0.2"/>
  <cols>
    <col min="1" max="1" width="1.42578125" style="1" customWidth="1"/>
    <col min="2" max="2" width="34.85546875" style="1" customWidth="1"/>
    <col min="3" max="3" width="11.7109375" style="1" bestFit="1" customWidth="1"/>
    <col min="4" max="4" width="1.42578125" style="1" customWidth="1"/>
    <col min="5" max="5" width="36.28515625" style="1" customWidth="1"/>
    <col min="6" max="6" width="13.5703125" style="1" customWidth="1"/>
    <col min="7" max="16384" width="8.85546875" style="1"/>
  </cols>
  <sheetData>
    <row r="1" spans="2:7" ht="15" thickBot="1" x14ac:dyDescent="0.25"/>
    <row r="2" spans="2:7" ht="18" x14ac:dyDescent="0.25">
      <c r="B2" s="3" t="s">
        <v>0</v>
      </c>
      <c r="C2" s="4"/>
      <c r="D2" s="4"/>
      <c r="E2" s="4"/>
      <c r="F2" s="14"/>
    </row>
    <row r="3" spans="2:7" ht="25.15" customHeight="1" thickBot="1" x14ac:dyDescent="0.3">
      <c r="B3" s="5" t="s">
        <v>1</v>
      </c>
      <c r="C3" s="6"/>
      <c r="D3" s="6"/>
      <c r="E3" s="6"/>
      <c r="F3" s="35" t="s">
        <v>2</v>
      </c>
    </row>
    <row r="4" spans="2:7" ht="15" x14ac:dyDescent="0.2">
      <c r="B4" s="7" t="s">
        <v>3</v>
      </c>
      <c r="C4" s="70"/>
      <c r="D4" s="71"/>
      <c r="E4" s="8" t="s">
        <v>4</v>
      </c>
      <c r="F4" s="72"/>
    </row>
    <row r="5" spans="2:7" ht="15" x14ac:dyDescent="0.2">
      <c r="B5" s="7" t="s">
        <v>5</v>
      </c>
      <c r="C5" s="70"/>
      <c r="D5" s="71"/>
      <c r="E5" s="8" t="s">
        <v>6</v>
      </c>
      <c r="F5" s="72"/>
    </row>
    <row r="6" spans="2:7" x14ac:dyDescent="0.2">
      <c r="B6" s="79" t="s">
        <v>23</v>
      </c>
      <c r="C6" s="80">
        <v>100000</v>
      </c>
      <c r="D6" s="71"/>
      <c r="E6" s="86" t="s">
        <v>67</v>
      </c>
      <c r="F6" s="91">
        <v>15000</v>
      </c>
    </row>
    <row r="7" spans="2:7" x14ac:dyDescent="0.2">
      <c r="B7" s="79" t="s">
        <v>64</v>
      </c>
      <c r="C7" s="80"/>
      <c r="D7" s="71"/>
      <c r="E7" s="86" t="s">
        <v>68</v>
      </c>
      <c r="F7" s="91"/>
    </row>
    <row r="8" spans="2:7" x14ac:dyDescent="0.2">
      <c r="B8" s="79" t="s">
        <v>65</v>
      </c>
      <c r="C8" s="80"/>
      <c r="D8" s="71"/>
      <c r="E8" s="86" t="s">
        <v>70</v>
      </c>
      <c r="F8" s="91"/>
    </row>
    <row r="9" spans="2:7" x14ac:dyDescent="0.2">
      <c r="B9" s="79" t="s">
        <v>65</v>
      </c>
      <c r="C9" s="80"/>
      <c r="D9" s="71"/>
      <c r="E9" s="86" t="s">
        <v>65</v>
      </c>
      <c r="F9" s="91"/>
    </row>
    <row r="10" spans="2:7" x14ac:dyDescent="0.2">
      <c r="B10" s="79"/>
      <c r="C10" s="80"/>
      <c r="D10" s="71"/>
      <c r="E10" s="86" t="s">
        <v>65</v>
      </c>
      <c r="F10" s="91"/>
    </row>
    <row r="11" spans="2:7" x14ac:dyDescent="0.2">
      <c r="B11" s="79"/>
      <c r="C11" s="80"/>
      <c r="D11" s="71"/>
      <c r="E11" s="86"/>
      <c r="F11" s="91"/>
    </row>
    <row r="12" spans="2:7" x14ac:dyDescent="0.2">
      <c r="B12" s="79"/>
      <c r="C12" s="80"/>
      <c r="D12" s="71"/>
      <c r="E12" s="86"/>
      <c r="F12" s="91"/>
    </row>
    <row r="13" spans="2:7" x14ac:dyDescent="0.2">
      <c r="B13" s="79"/>
      <c r="C13" s="80"/>
      <c r="D13" s="71"/>
      <c r="E13" s="86"/>
      <c r="F13" s="91"/>
    </row>
    <row r="14" spans="2:7" x14ac:dyDescent="0.2">
      <c r="B14" s="79"/>
      <c r="C14" s="80"/>
      <c r="D14" s="71"/>
      <c r="E14" s="86"/>
      <c r="F14" s="91"/>
    </row>
    <row r="15" spans="2:7" ht="17.25" thickBot="1" x14ac:dyDescent="0.25">
      <c r="B15" s="83"/>
      <c r="C15" s="84"/>
      <c r="D15" s="74"/>
      <c r="E15" s="87"/>
      <c r="F15" s="92"/>
      <c r="G15" s="67"/>
    </row>
    <row r="16" spans="2:7" ht="15.75" thickTop="1" x14ac:dyDescent="0.2">
      <c r="B16" s="81" t="s">
        <v>7</v>
      </c>
      <c r="C16" s="82">
        <f>SUM(C6:C15)</f>
        <v>100000</v>
      </c>
      <c r="D16" s="74"/>
      <c r="E16" s="88" t="s">
        <v>8</v>
      </c>
      <c r="F16" s="93">
        <f>SUM(F6:F15)</f>
        <v>15000</v>
      </c>
      <c r="G16" s="67"/>
    </row>
    <row r="17" spans="2:7" x14ac:dyDescent="0.2">
      <c r="B17" s="75"/>
      <c r="C17" s="74"/>
      <c r="D17" s="74"/>
      <c r="E17" s="9"/>
      <c r="F17" s="73"/>
      <c r="G17" s="67"/>
    </row>
    <row r="18" spans="2:7" ht="15" x14ac:dyDescent="0.2">
      <c r="B18" s="12" t="s">
        <v>9</v>
      </c>
      <c r="C18" s="74"/>
      <c r="D18" s="74"/>
      <c r="E18" s="85" t="s">
        <v>10</v>
      </c>
      <c r="F18" s="73"/>
      <c r="G18" s="67"/>
    </row>
    <row r="19" spans="2:7" x14ac:dyDescent="0.2">
      <c r="B19" s="79" t="s">
        <v>66</v>
      </c>
      <c r="C19" s="80">
        <v>150000</v>
      </c>
      <c r="D19" s="74"/>
      <c r="E19" s="86" t="s">
        <v>71</v>
      </c>
      <c r="F19" s="91">
        <v>500000</v>
      </c>
      <c r="G19" s="67"/>
    </row>
    <row r="20" spans="2:7" x14ac:dyDescent="0.2">
      <c r="B20" s="79" t="s">
        <v>69</v>
      </c>
      <c r="C20" s="80">
        <v>750000</v>
      </c>
      <c r="D20" s="74"/>
      <c r="E20" s="86" t="s">
        <v>72</v>
      </c>
      <c r="F20" s="91"/>
      <c r="G20" s="67"/>
    </row>
    <row r="21" spans="2:7" x14ac:dyDescent="0.2">
      <c r="B21" s="79" t="s">
        <v>65</v>
      </c>
      <c r="C21" s="80"/>
      <c r="D21" s="74"/>
      <c r="E21" s="86" t="s">
        <v>73</v>
      </c>
      <c r="F21" s="91"/>
      <c r="G21" s="67"/>
    </row>
    <row r="22" spans="2:7" x14ac:dyDescent="0.2">
      <c r="B22" s="79" t="s">
        <v>65</v>
      </c>
      <c r="C22" s="80"/>
      <c r="D22" s="74"/>
      <c r="E22" s="86" t="s">
        <v>65</v>
      </c>
      <c r="F22" s="91"/>
      <c r="G22" s="67"/>
    </row>
    <row r="23" spans="2:7" x14ac:dyDescent="0.2">
      <c r="B23" s="79"/>
      <c r="C23" s="80"/>
      <c r="D23" s="74"/>
      <c r="E23" s="86" t="s">
        <v>65</v>
      </c>
      <c r="F23" s="91"/>
      <c r="G23" s="67"/>
    </row>
    <row r="24" spans="2:7" x14ac:dyDescent="0.2">
      <c r="B24" s="79"/>
      <c r="C24" s="80"/>
      <c r="D24" s="74"/>
      <c r="E24" s="86"/>
      <c r="F24" s="91"/>
      <c r="G24" s="67"/>
    </row>
    <row r="25" spans="2:7" x14ac:dyDescent="0.2">
      <c r="B25" s="79"/>
      <c r="C25" s="80"/>
      <c r="D25" s="74"/>
      <c r="E25" s="86"/>
      <c r="F25" s="91"/>
      <c r="G25" s="67"/>
    </row>
    <row r="26" spans="2:7" ht="17.25" thickBot="1" x14ac:dyDescent="0.25">
      <c r="B26" s="79"/>
      <c r="C26" s="80"/>
      <c r="D26" s="74"/>
      <c r="E26" s="87"/>
      <c r="F26" s="92"/>
      <c r="G26" s="67"/>
    </row>
    <row r="27" spans="2:7" ht="15.75" thickTop="1" x14ac:dyDescent="0.2">
      <c r="B27" s="79"/>
      <c r="C27" s="80"/>
      <c r="D27" s="74"/>
      <c r="E27" s="89" t="s">
        <v>11</v>
      </c>
      <c r="F27" s="94">
        <f>SUM(F19:F26)</f>
        <v>500000</v>
      </c>
      <c r="G27" s="67"/>
    </row>
    <row r="28" spans="2:7" x14ac:dyDescent="0.2">
      <c r="B28" s="79"/>
      <c r="C28" s="80"/>
      <c r="D28" s="74"/>
      <c r="E28" s="76"/>
      <c r="F28" s="77"/>
      <c r="G28" s="67"/>
    </row>
    <row r="29" spans="2:7" ht="15" x14ac:dyDescent="0.2">
      <c r="B29" s="79"/>
      <c r="C29" s="80"/>
      <c r="D29" s="74"/>
      <c r="E29" s="90" t="s">
        <v>12</v>
      </c>
      <c r="F29" s="102">
        <f>F16+F27</f>
        <v>515000</v>
      </c>
      <c r="G29" s="67"/>
    </row>
    <row r="30" spans="2:7" ht="15" thickBot="1" x14ac:dyDescent="0.25">
      <c r="B30" s="98"/>
      <c r="C30" s="99"/>
      <c r="D30" s="74"/>
      <c r="E30" s="76"/>
      <c r="F30" s="77"/>
      <c r="G30" s="67"/>
    </row>
    <row r="31" spans="2:7" ht="15.75" thickTop="1" x14ac:dyDescent="0.2">
      <c r="B31" s="81" t="s">
        <v>13</v>
      </c>
      <c r="C31" s="82">
        <f>SUM(C19:C30)</f>
        <v>900000</v>
      </c>
      <c r="D31" s="74"/>
      <c r="E31" s="90" t="s">
        <v>14</v>
      </c>
      <c r="F31" s="102">
        <f>C33-F29</f>
        <v>485000</v>
      </c>
      <c r="G31" s="68"/>
    </row>
    <row r="32" spans="2:7" ht="15" x14ac:dyDescent="0.2">
      <c r="B32" s="12"/>
      <c r="C32" s="74"/>
      <c r="D32" s="74"/>
      <c r="E32" s="74"/>
      <c r="F32" s="73"/>
      <c r="G32" s="67"/>
    </row>
    <row r="33" spans="2:7" ht="15.75" thickBot="1" x14ac:dyDescent="0.25">
      <c r="B33" s="95" t="s">
        <v>15</v>
      </c>
      <c r="C33" s="96">
        <f>C16+C31</f>
        <v>1000000</v>
      </c>
      <c r="D33" s="78"/>
      <c r="E33" s="97" t="s">
        <v>16</v>
      </c>
      <c r="F33" s="103">
        <f>+F29+F31</f>
        <v>1000000</v>
      </c>
      <c r="G33" s="67"/>
    </row>
    <row r="34" spans="2:7" ht="10.9" customHeight="1" x14ac:dyDescent="0.2">
      <c r="B34" s="31"/>
      <c r="C34" s="31"/>
      <c r="D34" s="31"/>
      <c r="E34" s="31"/>
      <c r="F34" s="31"/>
      <c r="G34" s="31"/>
    </row>
  </sheetData>
  <pageMargins left="0.7" right="0.7" top="0.75" bottom="0.75" header="0.3" footer="0.3"/>
  <pageSetup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8"/>
  <sheetViews>
    <sheetView showGridLines="0" topLeftCell="A10" workbookViewId="0">
      <selection activeCell="B27" sqref="B27:H45"/>
    </sheetView>
  </sheetViews>
  <sheetFormatPr defaultColWidth="8.85546875" defaultRowHeight="14.25" x14ac:dyDescent="0.2"/>
  <cols>
    <col min="1" max="1" width="1.42578125" style="1" customWidth="1"/>
    <col min="2" max="2" width="38.42578125" style="1" customWidth="1"/>
    <col min="3" max="3" width="11.7109375" style="1" bestFit="1" customWidth="1"/>
    <col min="4" max="4" width="10.28515625" style="1" bestFit="1" customWidth="1"/>
    <col min="5" max="5" width="1.42578125" style="1" customWidth="1"/>
    <col min="6" max="6" width="36.28515625" style="1" customWidth="1"/>
    <col min="7" max="7" width="13" style="1" customWidth="1"/>
    <col min="8" max="8" width="13" style="38" customWidth="1"/>
    <col min="9" max="16384" width="8.85546875" style="1"/>
  </cols>
  <sheetData>
    <row r="1" spans="2:9" ht="15" thickBot="1" x14ac:dyDescent="0.25"/>
    <row r="2" spans="2:9" ht="18" x14ac:dyDescent="0.25">
      <c r="B2" s="3" t="s">
        <v>17</v>
      </c>
      <c r="C2" s="4"/>
      <c r="D2" s="4"/>
      <c r="E2" s="4"/>
      <c r="F2" s="4"/>
      <c r="G2" s="54"/>
      <c r="H2" s="14"/>
    </row>
    <row r="3" spans="2:9" ht="18.75" thickBot="1" x14ac:dyDescent="0.3">
      <c r="B3" s="5" t="s">
        <v>18</v>
      </c>
      <c r="C3" s="6"/>
      <c r="D3" s="6"/>
      <c r="E3" s="6"/>
      <c r="F3" s="6"/>
      <c r="G3" s="55" t="s">
        <v>19</v>
      </c>
      <c r="H3" s="35"/>
    </row>
    <row r="4" spans="2:9" ht="15" x14ac:dyDescent="0.25">
      <c r="B4" s="7" t="s">
        <v>3</v>
      </c>
      <c r="C4" s="53" t="s">
        <v>20</v>
      </c>
      <c r="D4" s="53" t="s">
        <v>21</v>
      </c>
      <c r="E4" s="19"/>
      <c r="F4" s="8" t="s">
        <v>4</v>
      </c>
      <c r="G4" s="53" t="s">
        <v>20</v>
      </c>
      <c r="H4" s="65" t="s">
        <v>21</v>
      </c>
    </row>
    <row r="5" spans="2:9" ht="15" x14ac:dyDescent="0.25">
      <c r="B5" s="7" t="s">
        <v>5</v>
      </c>
      <c r="C5" s="18" t="s">
        <v>22</v>
      </c>
      <c r="D5" s="18" t="s">
        <v>22</v>
      </c>
      <c r="E5" s="19"/>
      <c r="F5" s="8" t="s">
        <v>6</v>
      </c>
      <c r="G5" s="18" t="s">
        <v>22</v>
      </c>
      <c r="H5" s="20" t="s">
        <v>22</v>
      </c>
    </row>
    <row r="6" spans="2:9" x14ac:dyDescent="0.2">
      <c r="B6" s="15" t="s">
        <v>23</v>
      </c>
      <c r="C6" s="19">
        <v>100000</v>
      </c>
      <c r="D6" s="19">
        <v>0</v>
      </c>
      <c r="E6" s="19"/>
      <c r="F6" s="9" t="s">
        <v>24</v>
      </c>
      <c r="G6" s="22">
        <v>20000</v>
      </c>
      <c r="H6" s="66">
        <v>20000</v>
      </c>
    </row>
    <row r="7" spans="2:9" x14ac:dyDescent="0.2">
      <c r="B7" s="15" t="s">
        <v>25</v>
      </c>
      <c r="C7" s="19">
        <v>15000</v>
      </c>
      <c r="D7" s="19">
        <v>15000</v>
      </c>
      <c r="E7" s="19"/>
      <c r="F7" s="10" t="s">
        <v>26</v>
      </c>
      <c r="G7" s="22">
        <v>5000</v>
      </c>
      <c r="H7" s="21">
        <v>5000</v>
      </c>
    </row>
    <row r="8" spans="2:9" x14ac:dyDescent="0.2">
      <c r="B8" s="15" t="s">
        <v>27</v>
      </c>
      <c r="C8" s="19">
        <v>20000</v>
      </c>
      <c r="D8" s="57">
        <v>20000</v>
      </c>
      <c r="E8" s="19"/>
      <c r="F8" s="10" t="s">
        <v>28</v>
      </c>
      <c r="G8" s="22">
        <v>3000</v>
      </c>
      <c r="H8" s="21">
        <v>3000</v>
      </c>
    </row>
    <row r="9" spans="2:9" x14ac:dyDescent="0.2">
      <c r="B9" s="16" t="s">
        <v>29</v>
      </c>
      <c r="C9" s="22">
        <v>20000</v>
      </c>
      <c r="D9" s="22">
        <v>0</v>
      </c>
      <c r="E9" s="22"/>
      <c r="F9" s="9" t="s">
        <v>30</v>
      </c>
      <c r="G9" s="22">
        <v>2000</v>
      </c>
      <c r="H9" s="21">
        <v>2000</v>
      </c>
      <c r="I9" s="67"/>
    </row>
    <row r="10" spans="2:9" x14ac:dyDescent="0.2">
      <c r="B10" s="16" t="s">
        <v>31</v>
      </c>
      <c r="C10" s="22">
        <v>5000</v>
      </c>
      <c r="D10" s="22">
        <v>0</v>
      </c>
      <c r="E10" s="22"/>
      <c r="F10" s="9" t="s">
        <v>32</v>
      </c>
      <c r="G10" s="22">
        <v>20000</v>
      </c>
      <c r="H10" s="21">
        <v>20000</v>
      </c>
      <c r="I10" s="67"/>
    </row>
    <row r="11" spans="2:9" ht="16.5" x14ac:dyDescent="0.35">
      <c r="B11" s="16" t="s">
        <v>33</v>
      </c>
      <c r="C11" s="36">
        <v>40000</v>
      </c>
      <c r="D11" s="36">
        <v>45000</v>
      </c>
      <c r="E11" s="22"/>
      <c r="F11" s="9" t="s">
        <v>34</v>
      </c>
      <c r="G11" s="36">
        <v>50000</v>
      </c>
      <c r="H11" s="37">
        <v>1000</v>
      </c>
      <c r="I11" s="67"/>
    </row>
    <row r="12" spans="2:9" ht="15" x14ac:dyDescent="0.25">
      <c r="B12" s="17" t="s">
        <v>7</v>
      </c>
      <c r="C12" s="23">
        <f>SUM(C6:C11)</f>
        <v>200000</v>
      </c>
      <c r="D12" s="23">
        <f>SUM(D6:D11)</f>
        <v>80000</v>
      </c>
      <c r="E12" s="22"/>
      <c r="F12" s="11" t="s">
        <v>8</v>
      </c>
      <c r="G12" s="23">
        <f>SUM(G6:G11)</f>
        <v>100000</v>
      </c>
      <c r="H12" s="24">
        <f>SUM(H6:H11)</f>
        <v>51000</v>
      </c>
      <c r="I12" s="67"/>
    </row>
    <row r="13" spans="2:9" x14ac:dyDescent="0.2">
      <c r="B13" s="25"/>
      <c r="C13" s="22"/>
      <c r="D13" s="22"/>
      <c r="E13" s="22"/>
      <c r="F13" s="9"/>
      <c r="G13" s="22"/>
      <c r="H13" s="21"/>
      <c r="I13" s="67"/>
    </row>
    <row r="14" spans="2:9" ht="15" x14ac:dyDescent="0.2">
      <c r="B14" s="12" t="s">
        <v>9</v>
      </c>
      <c r="C14" s="22"/>
      <c r="D14" s="22"/>
      <c r="E14" s="22"/>
      <c r="F14" s="11" t="s">
        <v>10</v>
      </c>
      <c r="G14" s="22"/>
      <c r="H14" s="21"/>
      <c r="I14" s="67"/>
    </row>
    <row r="15" spans="2:9" x14ac:dyDescent="0.2">
      <c r="B15" s="16" t="s">
        <v>35</v>
      </c>
      <c r="C15" s="22">
        <f>150000-15000</f>
        <v>135000</v>
      </c>
      <c r="D15" s="22">
        <f>135000-15000</f>
        <v>120000</v>
      </c>
      <c r="E15" s="22"/>
      <c r="F15" s="9" t="s">
        <v>36</v>
      </c>
      <c r="G15" s="22">
        <v>100000</v>
      </c>
      <c r="H15" s="21">
        <f>100000-H7</f>
        <v>95000</v>
      </c>
      <c r="I15" s="67"/>
    </row>
    <row r="16" spans="2:9" x14ac:dyDescent="0.2">
      <c r="B16" s="16" t="s">
        <v>37</v>
      </c>
      <c r="C16" s="22">
        <v>30000</v>
      </c>
      <c r="D16" s="22">
        <v>30000</v>
      </c>
      <c r="E16" s="22"/>
      <c r="F16" s="9" t="s">
        <v>38</v>
      </c>
      <c r="G16" s="22">
        <v>180000</v>
      </c>
      <c r="H16" s="21">
        <f>180000-H10</f>
        <v>160000</v>
      </c>
      <c r="I16" s="67"/>
    </row>
    <row r="17" spans="2:9" ht="16.5" x14ac:dyDescent="0.35">
      <c r="B17" s="16" t="s">
        <v>39</v>
      </c>
      <c r="C17" s="22">
        <v>125000</v>
      </c>
      <c r="D17" s="22">
        <v>125000</v>
      </c>
      <c r="E17" s="22"/>
      <c r="F17" s="9" t="s">
        <v>40</v>
      </c>
      <c r="G17" s="36">
        <v>120000</v>
      </c>
      <c r="H17" s="37">
        <v>120000</v>
      </c>
      <c r="I17" s="67"/>
    </row>
    <row r="18" spans="2:9" ht="15" x14ac:dyDescent="0.25">
      <c r="B18" s="16" t="s">
        <v>41</v>
      </c>
      <c r="C18" s="22">
        <v>20000</v>
      </c>
      <c r="D18" s="22">
        <v>20000</v>
      </c>
      <c r="E18" s="22"/>
      <c r="F18" s="11" t="s">
        <v>11</v>
      </c>
      <c r="G18" s="23">
        <f>SUM(G15:G17)</f>
        <v>400000</v>
      </c>
      <c r="H18" s="24">
        <f>SUM(H15:H17)</f>
        <v>375000</v>
      </c>
      <c r="I18" s="67"/>
    </row>
    <row r="19" spans="2:9" x14ac:dyDescent="0.2">
      <c r="B19" s="16" t="s">
        <v>42</v>
      </c>
      <c r="C19" s="22">
        <v>250000</v>
      </c>
      <c r="D19" s="22">
        <f>250000+7000-30000</f>
        <v>227000</v>
      </c>
      <c r="E19" s="22"/>
      <c r="F19" s="26"/>
      <c r="G19" s="26"/>
      <c r="H19" s="27"/>
      <c r="I19" s="67"/>
    </row>
    <row r="20" spans="2:9" ht="15" x14ac:dyDescent="0.25">
      <c r="B20" s="16" t="s">
        <v>43</v>
      </c>
      <c r="C20" s="22">
        <v>60000</v>
      </c>
      <c r="D20" s="22">
        <v>60000</v>
      </c>
      <c r="E20" s="22"/>
      <c r="F20" s="11" t="s">
        <v>12</v>
      </c>
      <c r="G20" s="23">
        <f>SUM(G18,G12)</f>
        <v>500000</v>
      </c>
      <c r="H20" s="24">
        <f>SUM(H18,H12)</f>
        <v>426000</v>
      </c>
      <c r="I20" s="67"/>
    </row>
    <row r="21" spans="2:9" x14ac:dyDescent="0.2">
      <c r="B21" s="16" t="s">
        <v>44</v>
      </c>
      <c r="C21" s="22">
        <v>180000</v>
      </c>
      <c r="D21" s="22">
        <v>180000</v>
      </c>
      <c r="E21" s="22"/>
      <c r="F21" s="26"/>
      <c r="G21" s="26"/>
      <c r="H21" s="27"/>
      <c r="I21" s="67"/>
    </row>
    <row r="22" spans="2:9" ht="16.5" x14ac:dyDescent="0.35">
      <c r="B22" s="16" t="s">
        <v>45</v>
      </c>
      <c r="C22" s="36">
        <v>0</v>
      </c>
      <c r="D22" s="36">
        <v>100000</v>
      </c>
      <c r="E22" s="22"/>
      <c r="F22" s="26"/>
      <c r="G22" s="26"/>
      <c r="H22" s="27"/>
      <c r="I22" s="67"/>
    </row>
    <row r="23" spans="2:9" ht="15" x14ac:dyDescent="0.25">
      <c r="B23" s="17" t="s">
        <v>13</v>
      </c>
      <c r="C23" s="23">
        <f>SUM(C15:C22)</f>
        <v>800000</v>
      </c>
      <c r="D23" s="23">
        <f>SUM(D15:D22)</f>
        <v>862000</v>
      </c>
      <c r="E23" s="22"/>
      <c r="F23" s="11" t="s">
        <v>14</v>
      </c>
      <c r="G23" s="23">
        <f>C25-G20</f>
        <v>500000</v>
      </c>
      <c r="H23" s="24">
        <f>D25-H20</f>
        <v>516000</v>
      </c>
      <c r="I23" s="68"/>
    </row>
    <row r="24" spans="2:9" ht="15" x14ac:dyDescent="0.2">
      <c r="B24" s="12"/>
      <c r="C24" s="22"/>
      <c r="D24" s="22"/>
      <c r="E24" s="22"/>
      <c r="F24" s="22"/>
      <c r="G24" s="22"/>
      <c r="H24" s="21"/>
      <c r="I24" s="67"/>
    </row>
    <row r="25" spans="2:9" ht="15.75" thickBot="1" x14ac:dyDescent="0.3">
      <c r="B25" s="13" t="s">
        <v>15</v>
      </c>
      <c r="C25" s="28">
        <f>SUM(C23,C12)</f>
        <v>1000000</v>
      </c>
      <c r="D25" s="28">
        <f>SUM(D23,D12)</f>
        <v>942000</v>
      </c>
      <c r="E25" s="29"/>
      <c r="F25" s="28" t="s">
        <v>16</v>
      </c>
      <c r="G25" s="28">
        <f>G20+G23</f>
        <v>1000000</v>
      </c>
      <c r="H25" s="30">
        <f>H20+H23</f>
        <v>942000</v>
      </c>
      <c r="I25" s="67"/>
    </row>
    <row r="26" spans="2:9" ht="10.9" customHeight="1" x14ac:dyDescent="0.2">
      <c r="B26" s="31"/>
      <c r="C26" s="31"/>
      <c r="D26" s="31"/>
      <c r="E26" s="31"/>
      <c r="F26" s="31"/>
      <c r="G26" s="31"/>
      <c r="H26" s="19"/>
      <c r="I26" s="31"/>
    </row>
    <row r="27" spans="2:9" ht="15.75" thickBot="1" x14ac:dyDescent="0.3">
      <c r="B27" s="60" t="s">
        <v>46</v>
      </c>
      <c r="C27" s="32"/>
      <c r="D27" s="33"/>
      <c r="E27" s="32"/>
      <c r="F27" s="32"/>
      <c r="G27" s="32"/>
      <c r="H27" s="33"/>
    </row>
    <row r="28" spans="2:9" ht="15.75" thickBot="1" x14ac:dyDescent="0.3">
      <c r="B28" s="39" t="s">
        <v>47</v>
      </c>
      <c r="C28" s="59" t="s">
        <v>20</v>
      </c>
      <c r="D28" s="61" t="s">
        <v>21</v>
      </c>
      <c r="E28" s="32"/>
      <c r="F28" s="39" t="s">
        <v>48</v>
      </c>
      <c r="G28" s="59" t="s">
        <v>20</v>
      </c>
      <c r="H28" s="61" t="s">
        <v>21</v>
      </c>
    </row>
    <row r="29" spans="2:9" x14ac:dyDescent="0.2">
      <c r="B29" s="62" t="s">
        <v>49</v>
      </c>
      <c r="C29" s="63">
        <f>+C12</f>
        <v>200000</v>
      </c>
      <c r="D29" s="64">
        <f>+D12</f>
        <v>80000</v>
      </c>
      <c r="E29" s="32"/>
      <c r="F29" s="62" t="s">
        <v>50</v>
      </c>
      <c r="G29" s="63">
        <f>+G20</f>
        <v>500000</v>
      </c>
      <c r="H29" s="64">
        <f>+H20</f>
        <v>426000</v>
      </c>
    </row>
    <row r="30" spans="2:9" x14ac:dyDescent="0.2">
      <c r="B30" s="40" t="s">
        <v>6</v>
      </c>
      <c r="C30" s="49">
        <f>+G12</f>
        <v>100000</v>
      </c>
      <c r="D30" s="41">
        <f>+H12</f>
        <v>51000</v>
      </c>
      <c r="E30" s="32"/>
      <c r="F30" s="40" t="s">
        <v>51</v>
      </c>
      <c r="G30" s="49">
        <f>+C25</f>
        <v>1000000</v>
      </c>
      <c r="H30" s="41">
        <f>+D25</f>
        <v>942000</v>
      </c>
    </row>
    <row r="31" spans="2:9" ht="15" x14ac:dyDescent="0.25">
      <c r="B31" s="45" t="s">
        <v>52</v>
      </c>
      <c r="C31" s="50">
        <f>+C29/C30</f>
        <v>2</v>
      </c>
      <c r="D31" s="46">
        <f>+D29/D30</f>
        <v>1.5686274509803921</v>
      </c>
      <c r="E31" s="32"/>
      <c r="F31" s="45" t="s">
        <v>53</v>
      </c>
      <c r="G31" s="52">
        <f>+G29/G30</f>
        <v>0.5</v>
      </c>
      <c r="H31" s="48">
        <f>+H29/H30</f>
        <v>0.45222929936305734</v>
      </c>
    </row>
    <row r="32" spans="2:9" ht="15" thickBot="1" x14ac:dyDescent="0.25">
      <c r="B32" s="42"/>
      <c r="C32" s="58"/>
      <c r="D32" s="44"/>
      <c r="E32" s="32"/>
      <c r="F32" s="42"/>
      <c r="G32" s="56"/>
      <c r="H32" s="43"/>
    </row>
    <row r="33" spans="2:8" ht="15" thickBot="1" x14ac:dyDescent="0.25">
      <c r="B33" s="33"/>
      <c r="C33" s="32"/>
      <c r="D33" s="33"/>
      <c r="E33" s="32"/>
      <c r="F33" s="33"/>
      <c r="G33" s="32"/>
      <c r="H33" s="33"/>
    </row>
    <row r="34" spans="2:8" ht="15.75" thickBot="1" x14ac:dyDescent="0.3">
      <c r="B34" s="39" t="s">
        <v>54</v>
      </c>
      <c r="C34" s="59" t="s">
        <v>20</v>
      </c>
      <c r="D34" s="61" t="s">
        <v>21</v>
      </c>
      <c r="E34" s="32"/>
      <c r="F34" s="39" t="s">
        <v>55</v>
      </c>
      <c r="G34" s="59" t="s">
        <v>20</v>
      </c>
      <c r="H34" s="61" t="s">
        <v>21</v>
      </c>
    </row>
    <row r="35" spans="2:8" x14ac:dyDescent="0.2">
      <c r="B35" s="62" t="s">
        <v>49</v>
      </c>
      <c r="C35" s="63">
        <f>+C12</f>
        <v>200000</v>
      </c>
      <c r="D35" s="64">
        <f>+D12</f>
        <v>80000</v>
      </c>
      <c r="E35" s="32"/>
      <c r="F35" s="62" t="s">
        <v>56</v>
      </c>
      <c r="G35" s="63">
        <f>+G23</f>
        <v>500000</v>
      </c>
      <c r="H35" s="64">
        <f>+H23</f>
        <v>516000</v>
      </c>
    </row>
    <row r="36" spans="2:8" x14ac:dyDescent="0.2">
      <c r="B36" s="40" t="s">
        <v>6</v>
      </c>
      <c r="C36" s="49">
        <f>+G12</f>
        <v>100000</v>
      </c>
      <c r="D36" s="41">
        <f>+H12</f>
        <v>51000</v>
      </c>
      <c r="E36" s="32"/>
      <c r="F36" s="40" t="s">
        <v>51</v>
      </c>
      <c r="G36" s="49">
        <f>+C25</f>
        <v>1000000</v>
      </c>
      <c r="H36" s="41">
        <f>+D25</f>
        <v>942000</v>
      </c>
    </row>
    <row r="37" spans="2:8" ht="15" x14ac:dyDescent="0.25">
      <c r="B37" s="45" t="s">
        <v>57</v>
      </c>
      <c r="C37" s="51">
        <f>+C35-C36</f>
        <v>100000</v>
      </c>
      <c r="D37" s="47">
        <f>+D35-D36</f>
        <v>29000</v>
      </c>
      <c r="E37" s="32"/>
      <c r="F37" s="45" t="s">
        <v>58</v>
      </c>
      <c r="G37" s="52">
        <f>+G35/G36</f>
        <v>0.5</v>
      </c>
      <c r="H37" s="48">
        <f>+H35/H36</f>
        <v>0.54777070063694266</v>
      </c>
    </row>
    <row r="38" spans="2:8" ht="15" thickBot="1" x14ac:dyDescent="0.25">
      <c r="B38" s="42"/>
      <c r="C38" s="58"/>
      <c r="D38" s="44"/>
      <c r="E38" s="32"/>
      <c r="F38" s="42"/>
      <c r="G38" s="56"/>
      <c r="H38" s="43"/>
    </row>
    <row r="39" spans="2:8" ht="15" thickBot="1" x14ac:dyDescent="0.25">
      <c r="B39" s="33"/>
      <c r="C39" s="33"/>
      <c r="D39" s="33"/>
      <c r="E39" s="32"/>
      <c r="F39" s="33"/>
      <c r="G39" s="33"/>
      <c r="H39" s="33"/>
    </row>
    <row r="40" spans="2:8" ht="15.75" thickBot="1" x14ac:dyDescent="0.3">
      <c r="B40" s="39" t="s">
        <v>59</v>
      </c>
      <c r="C40" s="59" t="s">
        <v>20</v>
      </c>
      <c r="D40" s="61" t="s">
        <v>21</v>
      </c>
      <c r="E40" s="32"/>
      <c r="F40" s="34"/>
      <c r="G40" s="33"/>
      <c r="H40" s="33"/>
    </row>
    <row r="41" spans="2:8" x14ac:dyDescent="0.2">
      <c r="B41" s="62" t="s">
        <v>54</v>
      </c>
      <c r="C41" s="63">
        <f>+C12-G12</f>
        <v>100000</v>
      </c>
      <c r="D41" s="64">
        <f>+D12-H12</f>
        <v>29000</v>
      </c>
      <c r="E41" s="32"/>
      <c r="F41" s="34"/>
      <c r="G41" s="33"/>
      <c r="H41" s="33"/>
    </row>
    <row r="42" spans="2:8" x14ac:dyDescent="0.2">
      <c r="B42" s="40" t="s">
        <v>60</v>
      </c>
      <c r="C42" s="49" t="s">
        <v>61</v>
      </c>
      <c r="D42" s="41" t="s">
        <v>61</v>
      </c>
      <c r="E42" s="32"/>
      <c r="F42" s="34"/>
      <c r="G42" s="33"/>
      <c r="H42" s="33"/>
    </row>
    <row r="43" spans="2:8" ht="15" x14ac:dyDescent="0.25">
      <c r="B43" s="45" t="s">
        <v>62</v>
      </c>
      <c r="C43" s="52" t="e">
        <f>+C41/C42</f>
        <v>#VALUE!</v>
      </c>
      <c r="D43" s="48" t="e">
        <f>+D41/D42</f>
        <v>#VALUE!</v>
      </c>
      <c r="E43" s="32"/>
      <c r="F43" s="33"/>
      <c r="G43" s="33"/>
      <c r="H43" s="33"/>
    </row>
    <row r="44" spans="2:8" ht="15.75" thickBot="1" x14ac:dyDescent="0.3">
      <c r="B44" s="2" t="s">
        <v>63</v>
      </c>
      <c r="C44" s="100" t="e">
        <f>+C43*12</f>
        <v>#VALUE!</v>
      </c>
      <c r="D44" s="101" t="e">
        <f>+D43*12</f>
        <v>#VALUE!</v>
      </c>
    </row>
    <row r="45" spans="2:8" x14ac:dyDescent="0.2">
      <c r="D45" s="38"/>
    </row>
    <row r="48" spans="2:8" x14ac:dyDescent="0.2">
      <c r="D48" s="69"/>
    </row>
  </sheetData>
  <pageMargins left="0.7" right="0.7" top="0.75" bottom="0.75" header="0.3" footer="0.3"/>
  <pageSetup scale="7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06E31588B8384AA87F11681E053164" ma:contentTypeVersion="13" ma:contentTypeDescription="Create a new document." ma:contentTypeScope="" ma:versionID="d51d2ad7e713ffd9f3a5bd6c4118bb80">
  <xsd:schema xmlns:xsd="http://www.w3.org/2001/XMLSchema" xmlns:xs="http://www.w3.org/2001/XMLSchema" xmlns:p="http://schemas.microsoft.com/office/2006/metadata/properties" xmlns:ns2="f78cd151-61e6-4c93-86c4-1fed6400fb66" xmlns:ns3="b0e94ed2-25b1-454b-8ea9-8d2847e8e968" targetNamespace="http://schemas.microsoft.com/office/2006/metadata/properties" ma:root="true" ma:fieldsID="3203e7c90ab74bc3babf79bfe54e9290" ns2:_="" ns3:_="">
    <xsd:import namespace="f78cd151-61e6-4c93-86c4-1fed6400fb66"/>
    <xsd:import namespace="b0e94ed2-25b1-454b-8ea9-8d2847e8e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cd151-61e6-4c93-86c4-1fed6400fb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4ed2-25b1-454b-8ea9-8d2847e8e9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0e94ed2-25b1-454b-8ea9-8d2847e8e968">
      <UserInfo>
        <DisplayName/>
        <AccountId xsi:nil="true"/>
        <AccountType/>
      </UserInfo>
    </SharedWithUsers>
    <MediaLengthInSeconds xmlns="f78cd151-61e6-4c93-86c4-1fed6400fb66" xsi:nil="true"/>
    <_dlc_DocId xmlns="b0e94ed2-25b1-454b-8ea9-8d2847e8e968">NWFCS-199540393-39595</_dlc_DocId>
    <_dlc_DocIdUrl xmlns="b0e94ed2-25b1-454b-8ea9-8d2847e8e968">
      <Url>https://northwestfcs0.sharepoint.com/sites/BMCProgramming/_layouts/15/DocIdRedir.aspx?ID=NWFCS-199540393-39595</Url>
      <Description>NWFCS-199540393-39595</Description>
    </_dlc_DocIdUrl>
  </documentManagement>
</p:properties>
</file>

<file path=customXml/itemProps1.xml><?xml version="1.0" encoding="utf-8"?>
<ds:datastoreItem xmlns:ds="http://schemas.openxmlformats.org/officeDocument/2006/customXml" ds:itemID="{7797F684-9F5F-422C-BDC5-540476B3AF8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05F21A9-F5DE-45AC-8ABC-3480DA088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cd151-61e6-4c93-86c4-1fed6400fb66"/>
    <ds:schemaRef ds:uri="b0e94ed2-25b1-454b-8ea9-8d2847e8e9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E9530B-6659-4B21-ABE2-2F14AA9327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4232143-8129-49FE-90FA-D150BD21C178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b0e94ed2-25b1-454b-8ea9-8d2847e8e968"/>
    <ds:schemaRef ds:uri="f78cd151-61e6-4c93-86c4-1fed6400fb6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BS(TEMPLATE)</vt:lpstr>
      <vt:lpstr>BS(EXAMPLE)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2022-12-02T23:48:02Z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0x0101008306E31588B8384AA87F11681E053164</vt:lpwstr>
  </property>
  <property fmtid="{D5CDD505-2E9C-101B-9397-08002B2CF9AE}" pid="3" name="Order">
    <vt:r8>1707200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dlc_DocIdItemGuid">
    <vt:lpwstr>386567c5-551b-481a-9b4e-3860e92a3925</vt:lpwstr>
  </property>
</Properties>
</file>